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1595" windowWidth="14805" windowHeight="8010" tabRatio="601"/>
  </bookViews>
  <sheets>
    <sheet name="Realizimi 8 mujor" sheetId="4" r:id="rId1"/>
  </sheets>
  <calcPr calcId="124519"/>
</workbook>
</file>

<file path=xl/calcChain.xml><?xml version="1.0" encoding="utf-8"?>
<calcChain xmlns="http://schemas.openxmlformats.org/spreadsheetml/2006/main">
  <c r="D27" i="4"/>
  <c r="D23"/>
  <c r="D20"/>
  <c r="D12"/>
  <c r="D16"/>
  <c r="D15"/>
  <c r="D14"/>
  <c r="D13"/>
  <c r="D6"/>
  <c r="C27" l="1"/>
  <c r="C23"/>
  <c r="C22"/>
  <c r="C20"/>
  <c r="C18"/>
  <c r="C16"/>
  <c r="C15"/>
  <c r="C14"/>
  <c r="C13"/>
  <c r="C12"/>
  <c r="C10"/>
  <c r="C9"/>
  <c r="C8"/>
  <c r="C7"/>
  <c r="C6"/>
  <c r="D24"/>
  <c r="C24"/>
  <c r="D21"/>
  <c r="D19"/>
  <c r="C19"/>
  <c r="D17"/>
  <c r="C17"/>
  <c r="D11"/>
  <c r="D5"/>
  <c r="C21" l="1"/>
  <c r="C5"/>
  <c r="C11"/>
  <c r="D28"/>
  <c r="C28" l="1"/>
</calcChain>
</file>

<file path=xl/sharedStrings.xml><?xml version="1.0" encoding="utf-8"?>
<sst xmlns="http://schemas.openxmlformats.org/spreadsheetml/2006/main" count="95" uniqueCount="46">
  <si>
    <t>Objekti I Prokurimit</t>
  </si>
  <si>
    <t>Fondi Limit (Pa tvsh)</t>
  </si>
  <si>
    <t>Lloji I procedurës së prokurimit</t>
  </si>
  <si>
    <t>Materiale zyre dhe të përgjithshme</t>
  </si>
  <si>
    <t>Kancelari</t>
  </si>
  <si>
    <t>Gjatë vitit</t>
  </si>
  <si>
    <t>Materiale pastrimi, ngrohje, ndricim</t>
  </si>
  <si>
    <t>Materiale për funksionimin e pajisjeve të zyrës</t>
  </si>
  <si>
    <t>Blerje dokumentacioni financiar</t>
  </si>
  <si>
    <t>Furnizime dhe material.te tjera zyre dhe të përgjithshme</t>
  </si>
  <si>
    <t>Shërbime nga të tretë</t>
  </si>
  <si>
    <t>Shërbime e e-mail,interneti, telefonik</t>
  </si>
  <si>
    <t>Shërbime postare dhe abonimit</t>
  </si>
  <si>
    <t>Shërbime për roje</t>
  </si>
  <si>
    <t>Shpenzime të printimit</t>
  </si>
  <si>
    <t>Shpenzime transporti</t>
  </si>
  <si>
    <t>Karburant</t>
  </si>
  <si>
    <t>Shpenzime udhëtimi</t>
  </si>
  <si>
    <t>Shpenzim udhëtim I brendshëm</t>
  </si>
  <si>
    <t>Shpenzime për mirëmbajtje të zakonshme</t>
  </si>
  <si>
    <t>Shpenzime për mirëmbajtjen e objekteve ndërtimore</t>
  </si>
  <si>
    <t>Shpenzime për mirëmbajtjen e pajisjeve të zyrave</t>
  </si>
  <si>
    <t>Shpenzime të tjera operative</t>
  </si>
  <si>
    <t>Honorare</t>
  </si>
  <si>
    <t>Shpenzime për pjesëmarrje në konferenca</t>
  </si>
  <si>
    <t>Shpenz.të tjera material.e shërbim.e shërbim.operative</t>
  </si>
  <si>
    <t>Totali</t>
  </si>
  <si>
    <t>Drita ujë</t>
  </si>
  <si>
    <t>Vlera e kontratës me TVSH</t>
  </si>
  <si>
    <t>Koha e  zhvillimit të procedurës</t>
  </si>
  <si>
    <t>Dhurata Bozo</t>
  </si>
  <si>
    <t>REGJISTRI I REALIZIMEVE  TE PROKURIMIT PUBLIK PER VITIN 2017</t>
  </si>
  <si>
    <t>Autoriteti Kontraktor: AGJENSIA E SIGURIMIT TE CILESISE  NE ARSIMIN E LARTE</t>
  </si>
  <si>
    <t xml:space="preserve">Detajimi 602 ( prokurime dhe jo vetem ) </t>
  </si>
  <si>
    <t xml:space="preserve">në mijë lekë </t>
  </si>
  <si>
    <t>Burimi I Financimit</t>
  </si>
  <si>
    <t>Buxheti I shtetit</t>
  </si>
  <si>
    <t xml:space="preserve">Njesia e Prokurimit </t>
  </si>
  <si>
    <t>Drejtori</t>
  </si>
  <si>
    <t>Pranvera Dingo</t>
  </si>
  <si>
    <t>Edmond Mino</t>
  </si>
  <si>
    <t>Klaus Veliu</t>
  </si>
  <si>
    <t>Blerje të vogël</t>
  </si>
  <si>
    <t>Kontrate</t>
  </si>
  <si>
    <t>VKM</t>
  </si>
  <si>
    <t>Me Urdher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</si>
</sst>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/>
    <xf numFmtId="0" fontId="0" fillId="0" borderId="5" xfId="0" applyBorder="1"/>
    <xf numFmtId="0" fontId="1" fillId="0" borderId="5" xfId="0" applyFont="1" applyBorder="1"/>
    <xf numFmtId="3" fontId="1" fillId="0" borderId="5" xfId="0" applyNumberFormat="1" applyFont="1" applyBorder="1"/>
    <xf numFmtId="3" fontId="1" fillId="0" borderId="7" xfId="0" applyNumberFormat="1" applyFont="1" applyBorder="1"/>
    <xf numFmtId="0" fontId="0" fillId="0" borderId="10" xfId="0" applyBorder="1"/>
    <xf numFmtId="0" fontId="1" fillId="0" borderId="6" xfId="0" applyFont="1" applyBorder="1"/>
    <xf numFmtId="0" fontId="1" fillId="0" borderId="9" xfId="0" applyFont="1" applyBorder="1"/>
    <xf numFmtId="0" fontId="4" fillId="0" borderId="10" xfId="0" applyFont="1" applyBorder="1"/>
    <xf numFmtId="3" fontId="0" fillId="0" borderId="0" xfId="0" applyNumberFormat="1"/>
    <xf numFmtId="0" fontId="2" fillId="0" borderId="0" xfId="0" applyFont="1"/>
    <xf numFmtId="0" fontId="4" fillId="0" borderId="5" xfId="0" applyFont="1" applyBorder="1"/>
    <xf numFmtId="3" fontId="4" fillId="0" borderId="5" xfId="0" applyNumberFormat="1" applyFont="1" applyBorder="1"/>
    <xf numFmtId="0" fontId="4" fillId="0" borderId="9" xfId="0" applyFont="1" applyBorder="1"/>
    <xf numFmtId="3" fontId="5" fillId="0" borderId="4" xfId="0" applyNumberFormat="1" applyFont="1" applyBorder="1"/>
    <xf numFmtId="0" fontId="1" fillId="2" borderId="1" xfId="0" applyFont="1" applyFill="1" applyBorder="1"/>
    <xf numFmtId="3" fontId="1" fillId="2" borderId="2" xfId="0" applyNumberFormat="1" applyFont="1" applyFill="1" applyBorder="1"/>
    <xf numFmtId="0" fontId="3" fillId="2" borderId="2" xfId="0" applyFont="1" applyFill="1" applyBorder="1"/>
    <xf numFmtId="0" fontId="4" fillId="0" borderId="12" xfId="0" applyFont="1" applyBorder="1"/>
    <xf numFmtId="3" fontId="4" fillId="0" borderId="14" xfId="0" applyNumberFormat="1" applyFont="1" applyBorder="1" applyAlignment="1">
      <alignment vertical="center"/>
    </xf>
    <xf numFmtId="0" fontId="4" fillId="0" borderId="11" xfId="0" applyFont="1" applyBorder="1"/>
    <xf numFmtId="0" fontId="6" fillId="0" borderId="0" xfId="0" applyFont="1"/>
    <xf numFmtId="0" fontId="7" fillId="0" borderId="0" xfId="0" applyFont="1"/>
    <xf numFmtId="0" fontId="0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4" fillId="0" borderId="13" xfId="0" applyFont="1" applyBorder="1"/>
    <xf numFmtId="0" fontId="3" fillId="2" borderId="3" xfId="0" applyFont="1" applyFill="1" applyBorder="1"/>
    <xf numFmtId="0" fontId="1" fillId="0" borderId="0" xfId="0" applyFont="1" applyAlignment="1"/>
    <xf numFmtId="0" fontId="8" fillId="0" borderId="0" xfId="0" applyFont="1"/>
    <xf numFmtId="0" fontId="9" fillId="0" borderId="0" xfId="0" applyFont="1"/>
    <xf numFmtId="0" fontId="10" fillId="0" borderId="9" xfId="0" applyFont="1" applyBorder="1"/>
    <xf numFmtId="0" fontId="11" fillId="0" borderId="6" xfId="0" applyFont="1" applyBorder="1"/>
    <xf numFmtId="0" fontId="11" fillId="0" borderId="9" xfId="0" applyFont="1" applyBorder="1"/>
    <xf numFmtId="0" fontId="10" fillId="0" borderId="12" xfId="0" applyFont="1" applyBorder="1"/>
    <xf numFmtId="3" fontId="4" fillId="0" borderId="11" xfId="0" applyNumberFormat="1" applyFont="1" applyBorder="1"/>
    <xf numFmtId="0" fontId="0" fillId="2" borderId="15" xfId="0" applyFill="1" applyBorder="1"/>
    <xf numFmtId="0" fontId="0" fillId="2" borderId="16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topLeftCell="A7" workbookViewId="0">
      <selection activeCell="K18" sqref="K18"/>
    </sheetView>
  </sheetViews>
  <sheetFormatPr defaultRowHeight="15"/>
  <cols>
    <col min="2" max="2" width="39" customWidth="1"/>
    <col min="3" max="3" width="10.5703125" customWidth="1"/>
    <col min="4" max="4" width="10.85546875" customWidth="1"/>
    <col min="5" max="5" width="12" customWidth="1"/>
    <col min="6" max="6" width="12.140625" customWidth="1"/>
  </cols>
  <sheetData>
    <row r="1" spans="1:15" ht="15.75">
      <c r="A1" s="1" t="s">
        <v>31</v>
      </c>
      <c r="B1" s="1"/>
      <c r="C1" s="1"/>
      <c r="D1" s="1"/>
      <c r="E1" s="1"/>
      <c r="F1" s="1"/>
      <c r="G1" s="1"/>
      <c r="H1" s="27"/>
      <c r="I1" s="27"/>
      <c r="J1" s="28"/>
      <c r="K1" s="27"/>
      <c r="L1" s="27"/>
      <c r="M1" s="27"/>
      <c r="N1" s="27"/>
      <c r="O1" s="27"/>
    </row>
    <row r="2" spans="1:15" ht="15.75">
      <c r="A2" s="2" t="s">
        <v>32</v>
      </c>
      <c r="B2" s="2"/>
      <c r="C2" s="2"/>
      <c r="D2" s="2"/>
      <c r="E2" s="2"/>
      <c r="F2" s="1"/>
      <c r="G2" s="1"/>
      <c r="H2" s="27"/>
      <c r="I2" s="27"/>
      <c r="J2" s="28"/>
      <c r="K2" s="27"/>
      <c r="L2" s="27"/>
      <c r="M2" s="27"/>
      <c r="N2" s="27"/>
      <c r="O2" s="27"/>
    </row>
    <row r="3" spans="1:15" ht="16.5" thickBot="1">
      <c r="A3" s="1" t="s">
        <v>33</v>
      </c>
      <c r="B3" s="1"/>
      <c r="C3" s="1"/>
      <c r="D3" s="1"/>
      <c r="E3" s="1" t="s">
        <v>34</v>
      </c>
      <c r="F3" s="1"/>
      <c r="G3" s="1"/>
    </row>
    <row r="4" spans="1:15" ht="64.5" thickBot="1">
      <c r="A4" s="42"/>
      <c r="B4" s="3" t="s">
        <v>0</v>
      </c>
      <c r="C4" s="4" t="s">
        <v>1</v>
      </c>
      <c r="D4" s="4" t="s">
        <v>28</v>
      </c>
      <c r="E4" s="4" t="s">
        <v>35</v>
      </c>
      <c r="F4" s="4" t="s">
        <v>2</v>
      </c>
      <c r="G4" s="5" t="s">
        <v>29</v>
      </c>
    </row>
    <row r="5" spans="1:15">
      <c r="A5" s="38">
        <v>6020</v>
      </c>
      <c r="B5" s="12" t="s">
        <v>3</v>
      </c>
      <c r="C5" s="6">
        <f>C6+C7+C8+C9+C10</f>
        <v>416.66666666666663</v>
      </c>
      <c r="D5" s="10">
        <f>D6+D7+D8+D9+D10</f>
        <v>61.08</v>
      </c>
      <c r="E5" s="17" t="s">
        <v>36</v>
      </c>
      <c r="F5" s="29"/>
      <c r="G5" s="30"/>
    </row>
    <row r="6" spans="1:15">
      <c r="A6" s="37">
        <v>6020100</v>
      </c>
      <c r="B6" s="19" t="s">
        <v>4</v>
      </c>
      <c r="C6" s="18">
        <f>200000/6*5/1000</f>
        <v>166.66666666666669</v>
      </c>
      <c r="D6" s="18">
        <f>(15180+45900)/1000</f>
        <v>61.08</v>
      </c>
      <c r="E6" s="17" t="s">
        <v>36</v>
      </c>
      <c r="F6" s="17" t="s">
        <v>42</v>
      </c>
      <c r="G6" s="14" t="s">
        <v>5</v>
      </c>
    </row>
    <row r="7" spans="1:15">
      <c r="A7" s="37">
        <v>6020200</v>
      </c>
      <c r="B7" s="19" t="s">
        <v>6</v>
      </c>
      <c r="C7" s="18">
        <f>40000/6*5/1000</f>
        <v>33.333333333333336</v>
      </c>
      <c r="D7" s="18"/>
      <c r="E7" s="17" t="s">
        <v>36</v>
      </c>
      <c r="F7" s="17" t="s">
        <v>42</v>
      </c>
      <c r="G7" s="14" t="s">
        <v>5</v>
      </c>
    </row>
    <row r="8" spans="1:15">
      <c r="A8" s="37">
        <v>6020300</v>
      </c>
      <c r="B8" s="19" t="s">
        <v>7</v>
      </c>
      <c r="C8" s="18">
        <f>150000/6*5/1000</f>
        <v>125</v>
      </c>
      <c r="D8" s="18"/>
      <c r="E8" s="17" t="s">
        <v>36</v>
      </c>
      <c r="F8" s="17" t="s">
        <v>42</v>
      </c>
      <c r="G8" s="14" t="s">
        <v>5</v>
      </c>
    </row>
    <row r="9" spans="1:15">
      <c r="A9" s="37">
        <v>6020500</v>
      </c>
      <c r="B9" s="19" t="s">
        <v>8</v>
      </c>
      <c r="C9" s="18">
        <f>10000/6*5/1000</f>
        <v>8.3333333333333339</v>
      </c>
      <c r="D9" s="18"/>
      <c r="E9" s="17" t="s">
        <v>36</v>
      </c>
      <c r="F9" s="17" t="s">
        <v>42</v>
      </c>
      <c r="G9" s="14" t="s">
        <v>5</v>
      </c>
    </row>
    <row r="10" spans="1:15">
      <c r="A10" s="37">
        <v>6020900</v>
      </c>
      <c r="B10" s="19" t="s">
        <v>9</v>
      </c>
      <c r="C10" s="18">
        <f>100000/6*5/1000</f>
        <v>83.333333333333343</v>
      </c>
      <c r="D10" s="18"/>
      <c r="E10" s="17" t="s">
        <v>36</v>
      </c>
      <c r="F10" s="17" t="s">
        <v>42</v>
      </c>
      <c r="G10" s="14" t="s">
        <v>5</v>
      </c>
    </row>
    <row r="11" spans="1:15">
      <c r="A11" s="39">
        <v>6022</v>
      </c>
      <c r="B11" s="13" t="s">
        <v>10</v>
      </c>
      <c r="C11" s="6">
        <f>C12+C13+C14+C15+C16</f>
        <v>1583.3333333333335</v>
      </c>
      <c r="D11" s="6">
        <f>D12+D13+D14+D15+D16</f>
        <v>1097.393</v>
      </c>
      <c r="E11" s="17" t="s">
        <v>36</v>
      </c>
      <c r="F11" s="8"/>
      <c r="G11" s="31"/>
    </row>
    <row r="12" spans="1:15">
      <c r="A12" s="37">
        <v>6022001</v>
      </c>
      <c r="B12" s="19" t="s">
        <v>27</v>
      </c>
      <c r="C12" s="18">
        <f>350000/6*5/1000</f>
        <v>291.66666666666669</v>
      </c>
      <c r="D12" s="18">
        <f>(198758+18351)/1000</f>
        <v>217.10900000000001</v>
      </c>
      <c r="E12" s="17" t="s">
        <v>36</v>
      </c>
      <c r="F12" s="17" t="s">
        <v>43</v>
      </c>
      <c r="G12" s="14" t="s">
        <v>5</v>
      </c>
    </row>
    <row r="13" spans="1:15" ht="20.25" customHeight="1">
      <c r="A13" s="37">
        <v>6022003</v>
      </c>
      <c r="B13" s="19" t="s">
        <v>11</v>
      </c>
      <c r="C13" s="18">
        <f>350000/6*5/1000</f>
        <v>291.66666666666669</v>
      </c>
      <c r="D13" s="18">
        <f>(129801+68990)/1000</f>
        <v>198.791</v>
      </c>
      <c r="E13" s="17" t="s">
        <v>36</v>
      </c>
      <c r="F13" s="17" t="s">
        <v>43</v>
      </c>
      <c r="G13" s="14" t="s">
        <v>5</v>
      </c>
    </row>
    <row r="14" spans="1:15">
      <c r="A14" s="37">
        <v>6022004</v>
      </c>
      <c r="B14" s="19" t="s">
        <v>12</v>
      </c>
      <c r="C14" s="18">
        <f>50000/6*5/1000</f>
        <v>41.666666666666671</v>
      </c>
      <c r="D14" s="18">
        <f>39132/1000</f>
        <v>39.131999999999998</v>
      </c>
      <c r="E14" s="17" t="s">
        <v>36</v>
      </c>
      <c r="F14" s="17"/>
      <c r="G14" s="14" t="s">
        <v>5</v>
      </c>
    </row>
    <row r="15" spans="1:15">
      <c r="A15" s="37">
        <v>6022008</v>
      </c>
      <c r="B15" s="19" t="s">
        <v>13</v>
      </c>
      <c r="C15" s="18">
        <f>950000/6*5/1000</f>
        <v>791.66666666666674</v>
      </c>
      <c r="D15" s="18">
        <f>519961/1000</f>
        <v>519.96100000000001</v>
      </c>
      <c r="E15" s="17" t="s">
        <v>36</v>
      </c>
      <c r="F15" s="17" t="s">
        <v>42</v>
      </c>
      <c r="G15" s="14" t="s">
        <v>5</v>
      </c>
    </row>
    <row r="16" spans="1:15">
      <c r="A16" s="37">
        <v>6022010</v>
      </c>
      <c r="B16" s="19" t="s">
        <v>14</v>
      </c>
      <c r="C16" s="18">
        <f>200000/6*5/1000</f>
        <v>166.66666666666669</v>
      </c>
      <c r="D16" s="18">
        <f>122400/1000</f>
        <v>122.4</v>
      </c>
      <c r="E16" s="17" t="s">
        <v>36</v>
      </c>
      <c r="F16" s="17" t="s">
        <v>42</v>
      </c>
      <c r="G16" s="14" t="s">
        <v>5</v>
      </c>
    </row>
    <row r="17" spans="1:7">
      <c r="A17" s="39">
        <v>6023</v>
      </c>
      <c r="B17" s="13" t="s">
        <v>15</v>
      </c>
      <c r="C17" s="9">
        <f>C18</f>
        <v>166.66666666666669</v>
      </c>
      <c r="D17" s="9">
        <f>D18</f>
        <v>0</v>
      </c>
      <c r="E17" s="17" t="s">
        <v>36</v>
      </c>
      <c r="F17" s="8"/>
      <c r="G17" s="31"/>
    </row>
    <row r="18" spans="1:7">
      <c r="A18" s="37">
        <v>6023100</v>
      </c>
      <c r="B18" s="19" t="s">
        <v>16</v>
      </c>
      <c r="C18" s="18">
        <f>200000/6*5/1000</f>
        <v>166.66666666666669</v>
      </c>
      <c r="D18" s="18"/>
      <c r="E18" s="17" t="s">
        <v>36</v>
      </c>
      <c r="F18" s="17" t="s">
        <v>42</v>
      </c>
      <c r="G18" s="14" t="s">
        <v>5</v>
      </c>
    </row>
    <row r="19" spans="1:7">
      <c r="A19" s="39">
        <v>6024</v>
      </c>
      <c r="B19" s="13" t="s">
        <v>17</v>
      </c>
      <c r="C19" s="9">
        <f>C20</f>
        <v>125</v>
      </c>
      <c r="D19" s="9">
        <f>D20</f>
        <v>106</v>
      </c>
      <c r="E19" s="17" t="s">
        <v>36</v>
      </c>
      <c r="F19" s="7"/>
      <c r="G19" s="11"/>
    </row>
    <row r="20" spans="1:7">
      <c r="A20" s="37">
        <v>6024100</v>
      </c>
      <c r="B20" s="19" t="s">
        <v>18</v>
      </c>
      <c r="C20" s="18">
        <f>150000/6*5/1000</f>
        <v>125</v>
      </c>
      <c r="D20" s="18">
        <f>106000/1000</f>
        <v>106</v>
      </c>
      <c r="E20" s="17" t="s">
        <v>36</v>
      </c>
      <c r="F20" s="17" t="s">
        <v>45</v>
      </c>
      <c r="G20" s="14" t="s">
        <v>5</v>
      </c>
    </row>
    <row r="21" spans="1:7">
      <c r="A21" s="39">
        <v>6025</v>
      </c>
      <c r="B21" s="13" t="s">
        <v>19</v>
      </c>
      <c r="C21" s="9">
        <f>C22+C23</f>
        <v>375</v>
      </c>
      <c r="D21" s="9">
        <f>D22+D23</f>
        <v>64.8</v>
      </c>
      <c r="E21" s="17" t="s">
        <v>36</v>
      </c>
      <c r="F21" s="7"/>
      <c r="G21" s="11"/>
    </row>
    <row r="22" spans="1:7">
      <c r="A22" s="37">
        <v>6025200</v>
      </c>
      <c r="B22" s="19" t="s">
        <v>20</v>
      </c>
      <c r="C22" s="18">
        <f>250000/6*5/1000</f>
        <v>208.33333333333331</v>
      </c>
      <c r="D22" s="18"/>
      <c r="E22" s="17" t="s">
        <v>36</v>
      </c>
      <c r="F22" s="17" t="s">
        <v>42</v>
      </c>
      <c r="G22" s="14" t="s">
        <v>5</v>
      </c>
    </row>
    <row r="23" spans="1:7">
      <c r="A23" s="37">
        <v>6025800</v>
      </c>
      <c r="B23" s="19" t="s">
        <v>21</v>
      </c>
      <c r="C23" s="18">
        <f>200000/6*5/1000</f>
        <v>166.66666666666669</v>
      </c>
      <c r="D23" s="18">
        <f>64800/1000</f>
        <v>64.8</v>
      </c>
      <c r="E23" s="17" t="s">
        <v>36</v>
      </c>
      <c r="F23" s="17" t="s">
        <v>42</v>
      </c>
      <c r="G23" s="14" t="s">
        <v>5</v>
      </c>
    </row>
    <row r="24" spans="1:7">
      <c r="A24" s="39">
        <v>6029</v>
      </c>
      <c r="B24" s="13" t="s">
        <v>22</v>
      </c>
      <c r="C24" s="6">
        <f>C25+C26+C27</f>
        <v>250</v>
      </c>
      <c r="D24" s="9">
        <f>D25+D26+D27</f>
        <v>89.283000000000001</v>
      </c>
      <c r="E24" s="17" t="s">
        <v>36</v>
      </c>
      <c r="F24" s="7"/>
      <c r="G24" s="11"/>
    </row>
    <row r="25" spans="1:7">
      <c r="A25" s="37">
        <v>6029005</v>
      </c>
      <c r="B25" s="19" t="s">
        <v>23</v>
      </c>
      <c r="C25" s="18">
        <v>0</v>
      </c>
      <c r="D25" s="18"/>
      <c r="E25" s="17" t="s">
        <v>36</v>
      </c>
      <c r="F25" s="17" t="s">
        <v>44</v>
      </c>
      <c r="G25" s="14" t="s">
        <v>5</v>
      </c>
    </row>
    <row r="26" spans="1:7">
      <c r="A26" s="37">
        <v>6029007</v>
      </c>
      <c r="B26" s="19" t="s">
        <v>24</v>
      </c>
      <c r="C26" s="18">
        <v>0</v>
      </c>
      <c r="D26" s="20"/>
      <c r="E26" s="17" t="s">
        <v>36</v>
      </c>
      <c r="F26" s="17" t="s">
        <v>42</v>
      </c>
      <c r="G26" s="14"/>
    </row>
    <row r="27" spans="1:7" ht="22.15" customHeight="1" thickBot="1">
      <c r="A27" s="40">
        <v>6029099</v>
      </c>
      <c r="B27" s="24" t="s">
        <v>25</v>
      </c>
      <c r="C27" s="25">
        <f>300000/6*5/1000</f>
        <v>250</v>
      </c>
      <c r="D27" s="41">
        <f>89283/1000</f>
        <v>89.283000000000001</v>
      </c>
      <c r="E27" s="26" t="s">
        <v>36</v>
      </c>
      <c r="F27" s="17" t="s">
        <v>42</v>
      </c>
      <c r="G27" s="32" t="s">
        <v>5</v>
      </c>
    </row>
    <row r="28" spans="1:7" ht="25.5" customHeight="1" thickBot="1">
      <c r="A28" s="43"/>
      <c r="B28" s="21" t="s">
        <v>26</v>
      </c>
      <c r="C28" s="22">
        <f>SUM(+C24+C21+C19+C17+C11+C5)</f>
        <v>2916.6666666666665</v>
      </c>
      <c r="D28" s="22">
        <f>SUM(+D24+D21+D19+D17+D11+D5)</f>
        <v>1418.556</v>
      </c>
      <c r="E28" s="22"/>
      <c r="F28" s="23"/>
      <c r="G28" s="33"/>
    </row>
    <row r="29" spans="1:7" ht="15.75">
      <c r="A29" s="35" t="s">
        <v>37</v>
      </c>
      <c r="E29" s="36" t="s">
        <v>38</v>
      </c>
    </row>
    <row r="30" spans="1:7">
      <c r="A30" t="s">
        <v>40</v>
      </c>
      <c r="E30" s="36" t="s">
        <v>30</v>
      </c>
    </row>
    <row r="31" spans="1:7">
      <c r="A31" t="s">
        <v>39</v>
      </c>
      <c r="E31" s="34"/>
    </row>
    <row r="32" spans="1:7" ht="15.75">
      <c r="A32" t="s">
        <v>41</v>
      </c>
      <c r="E32" s="16"/>
    </row>
    <row r="35" spans="4:5">
      <c r="D35" s="15"/>
      <c r="E35" s="15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Realizimi 8 mujor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2017-10-09T09:08:23Z</dcterms:modified>
</cp:coreProperties>
</file>